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WMO-related files\Lower St. Croix Partnership\Grant workplan WBIF FY23\"/>
    </mc:Choice>
  </mc:AlternateContent>
  <bookViews>
    <workbookView xWindow="0" yWindow="0" windowWidth="28800" windowHeight="12432"/>
  </bookViews>
  <sheets>
    <sheet name="Addtl WBIF Request" sheetId="2" r:id="rId1"/>
    <sheet name="Scenario - No Soil Health Grant" sheetId="1"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2" l="1"/>
  <c r="G14" i="2" s="1"/>
  <c r="F14" i="2"/>
  <c r="E14" i="2"/>
  <c r="G3" i="2" l="1"/>
  <c r="G12" i="2"/>
  <c r="G11" i="2"/>
  <c r="G10" i="2"/>
  <c r="G9" i="2"/>
  <c r="G7" i="2"/>
  <c r="G6" i="2"/>
  <c r="G5" i="2"/>
  <c r="G4" i="2"/>
  <c r="E4" i="1"/>
  <c r="E3" i="1"/>
  <c r="I13" i="1"/>
  <c r="G12" i="1"/>
  <c r="G10" i="1"/>
  <c r="G7" i="1"/>
  <c r="G3" i="1"/>
  <c r="D29" i="1"/>
  <c r="D28" i="1"/>
  <c r="G13" i="1"/>
  <c r="F29" i="1"/>
  <c r="F30" i="1"/>
  <c r="F28" i="1"/>
  <c r="D27" i="1"/>
  <c r="D8" i="1"/>
  <c r="F8" i="1"/>
  <c r="F4" i="1"/>
  <c r="F5" i="1"/>
  <c r="F6" i="1"/>
  <c r="F7" i="1"/>
  <c r="F9" i="1"/>
  <c r="F10" i="1"/>
  <c r="F11" i="1"/>
  <c r="F12" i="1"/>
  <c r="F3" i="1"/>
  <c r="D14" i="1"/>
  <c r="E14" i="1"/>
  <c r="E13" i="1"/>
  <c r="E15" i="1"/>
  <c r="F14" i="1"/>
  <c r="F27" i="1"/>
  <c r="D13" i="1"/>
  <c r="D15" i="1"/>
  <c r="F13" i="1"/>
  <c r="F15" i="1"/>
  <c r="H12" i="1"/>
  <c r="H10" i="1"/>
  <c r="H7" i="1"/>
  <c r="H3" i="1"/>
  <c r="H13" i="1"/>
  <c r="G8" i="2" l="1"/>
</calcChain>
</file>

<file path=xl/sharedStrings.xml><?xml version="1.0" encoding="utf-8"?>
<sst xmlns="http://schemas.openxmlformats.org/spreadsheetml/2006/main" count="62" uniqueCount="45">
  <si>
    <t>Activity #</t>
  </si>
  <si>
    <t>Activity Name</t>
  </si>
  <si>
    <t>Grant</t>
  </si>
  <si>
    <t>Match</t>
  </si>
  <si>
    <t>Total</t>
  </si>
  <si>
    <t>Structural Ag BMP Implementation</t>
  </si>
  <si>
    <t>Structural Urban BMP Implementation</t>
  </si>
  <si>
    <t>Non-Structural Ag/Urban Implementation</t>
  </si>
  <si>
    <t>Shared Services Education</t>
  </si>
  <si>
    <t>Technical/Engineering</t>
  </si>
  <si>
    <t>Internal Analyses</t>
  </si>
  <si>
    <t>Targeting Analyses</t>
  </si>
  <si>
    <t>Comment</t>
  </si>
  <si>
    <t>Increase from FY21 by 3%</t>
  </si>
  <si>
    <t>Education Materials/Equipment</t>
  </si>
  <si>
    <t>Latest estimate?</t>
  </si>
  <si>
    <t>MIDS Adoption Initiative - Contracted Services</t>
  </si>
  <si>
    <t>??</t>
  </si>
  <si>
    <t>Activity 6 Breakout</t>
  </si>
  <si>
    <t>TOTAL</t>
  </si>
  <si>
    <t>CWMP Percentage 
(pg 16)</t>
  </si>
  <si>
    <t>Sum check</t>
  </si>
  <si>
    <t>Difference</t>
  </si>
  <si>
    <t>Draft Percentage of Grant Budget</t>
  </si>
  <si>
    <t>Metro</t>
  </si>
  <si>
    <t>Basin Wide</t>
  </si>
  <si>
    <t>Combined Total</t>
  </si>
  <si>
    <t>Grant Agreement Approved</t>
  </si>
  <si>
    <t>Grant Agreement Expires</t>
  </si>
  <si>
    <t>Grant Funds by CWMP Category</t>
  </si>
  <si>
    <t>Shared Services Education (see breakout below)</t>
  </si>
  <si>
    <r>
      <t>Basin Ag</t>
    </r>
    <r>
      <rPr>
        <sz val="8"/>
        <rFont val="Calibri"/>
        <family val="2"/>
        <scheme val="minor"/>
      </rPr>
      <t> </t>
    </r>
    <r>
      <rPr>
        <sz val="11"/>
        <rFont val="Calibri"/>
        <family val="2"/>
        <scheme val="minor"/>
      </rPr>
      <t xml:space="preserve"> Outreach Program (Sep '23 thru June '25)</t>
    </r>
  </si>
  <si>
    <t>Educator Compensation (half time, Mar '23 thru June '25)</t>
  </si>
  <si>
    <t>Administration/Coordination (Sep '23 thru Sep '25)</t>
  </si>
  <si>
    <t xml:space="preserve">Wetland Restoration Implementation </t>
  </si>
  <si>
    <t>FY23 WBIF Budget (No Soil Health Grant)</t>
  </si>
  <si>
    <t>Partner Request Template for Additional WBIF Dollars</t>
  </si>
  <si>
    <t>Additional Project Details (Optional)</t>
  </si>
  <si>
    <r>
      <t>Basin Ag</t>
    </r>
    <r>
      <rPr>
        <sz val="8"/>
        <rFont val="Calibri"/>
        <family val="2"/>
        <scheme val="minor"/>
      </rPr>
      <t> </t>
    </r>
    <r>
      <rPr>
        <sz val="11"/>
        <rFont val="Calibri"/>
        <family val="2"/>
        <scheme val="minor"/>
      </rPr>
      <t xml:space="preserve"> Outreach Program</t>
    </r>
  </si>
  <si>
    <t xml:space="preserve">Administration/Coordination </t>
  </si>
  <si>
    <t>Grant Dollars Requested For Your Org.</t>
  </si>
  <si>
    <t>Match Your Org. Will Provide</t>
  </si>
  <si>
    <t>OTHER - Shoreline Practices</t>
  </si>
  <si>
    <r>
      <rPr>
        <strike/>
        <sz val="11"/>
        <rFont val="Calibri"/>
        <family val="2"/>
        <scheme val="minor"/>
      </rPr>
      <t>To install shoreline stabilization and restoration projects on at least 300 linear feet resultin in 8 lbs/yr phosphorus reduction minimum.  Work to focus on LSC priority lakes including Linwood and Martin.  This work would help meet LSC Partnership goals for developed and developing areas of cost share for shoreline habitat projects (action 20 in table 5-1) and install 20 projects/yr (action 21).
We have also applied for a competitive FY25 CWF grant for this same activities and approximate amounts.  We have the need and capacity to accomplish both.</t>
    </r>
    <r>
      <rPr>
        <sz val="11"/>
        <rFont val="Calibri"/>
        <family val="2"/>
        <scheme val="minor"/>
      </rPr>
      <t xml:space="preserve">
</t>
    </r>
    <r>
      <rPr>
        <sz val="11"/>
        <color rgb="FFFF0000"/>
        <rFont val="Calibri"/>
        <family val="2"/>
        <scheme val="minor"/>
      </rPr>
      <t>This request should be moved to lower priority becuase our FY25 CWF grant application is recommended for funding. We do have the need and capacity to accomplish both the CWF grant and additional WBIF if awarded.</t>
    </r>
  </si>
  <si>
    <r>
      <rPr>
        <strike/>
        <sz val="11"/>
        <rFont val="Calibri"/>
        <family val="2"/>
        <scheme val="minor"/>
      </rPr>
      <t>For shoreline stabilization and restoration projects.</t>
    </r>
    <r>
      <rPr>
        <sz val="11"/>
        <rFont val="Calibri"/>
        <family val="2"/>
        <scheme val="minor"/>
      </rPr>
      <t xml:space="preserve">
</t>
    </r>
    <r>
      <rPr>
        <sz val="11"/>
        <color rgb="FFFF0000"/>
        <rFont val="Calibri"/>
        <family val="2"/>
        <scheme val="minor"/>
      </rPr>
      <t>See notes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</si>
</sst>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1"/>
      <name val="Calibri"/>
      <family val="2"/>
      <scheme val="minor"/>
    </font>
    <font>
      <sz val="11"/>
      <color rgb="FF4472C4"/>
      <name val="Calibri"/>
      <family val="2"/>
      <scheme val="minor"/>
    </font>
    <font>
      <sz val="11"/>
      <color rgb="FF548235"/>
      <name val="Calibri"/>
      <family val="2"/>
      <scheme val="minor"/>
    </font>
    <font>
      <sz val="11"/>
      <color rgb="FFC65911"/>
      <name val="Calibri"/>
      <family val="2"/>
      <scheme val="minor"/>
    </font>
    <font>
      <sz val="11"/>
      <color rgb="FFBF8F11"/>
      <name val="Calibri"/>
      <family val="2"/>
      <scheme val="minor"/>
    </font>
    <font>
      <u/>
      <sz val="11"/>
      <name val="Calibri"/>
      <family val="2"/>
      <scheme val="minor"/>
    </font>
    <font>
      <sz val="11"/>
      <color rgb="FFFF0000"/>
      <name val="Calibri"/>
      <family val="2"/>
      <scheme val="minor"/>
    </font>
    <font>
      <strike/>
      <sz val="11"/>
      <name val="Calibri"/>
      <family val="2"/>
      <scheme val="minor"/>
    </font>
  </fonts>
  <fills count="6">
    <fill>
      <patternFill patternType="none"/>
    </fill>
    <fill>
      <patternFill patternType="gray125"/>
    </fill>
    <fill>
      <patternFill patternType="solid">
        <fgColor rgb="FF4472C4"/>
        <bgColor indexed="64"/>
      </patternFill>
    </fill>
    <fill>
      <patternFill patternType="solid">
        <fgColor rgb="FF548235"/>
        <bgColor indexed="64"/>
      </patternFill>
    </fill>
    <fill>
      <patternFill patternType="solid">
        <fgColor rgb="FFC65911"/>
        <bgColor indexed="64"/>
      </patternFill>
    </fill>
    <fill>
      <patternFill patternType="solid">
        <fgColor rgb="FFBF8F1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0" fillId="0" borderId="1" xfId="0" applyBorder="1"/>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0" borderId="2" xfId="0" applyFont="1" applyBorder="1" applyAlignment="1">
      <alignment vertical="center" wrapText="1"/>
    </xf>
    <xf numFmtId="164" fontId="1" fillId="0" borderId="1" xfId="0" applyNumberFormat="1" applyFont="1" applyBorder="1"/>
    <xf numFmtId="0" fontId="2" fillId="0" borderId="2" xfId="0" applyFont="1" applyBorder="1" applyAlignment="1">
      <alignment horizontal="left" vertical="center" wrapText="1" indent="2"/>
    </xf>
    <xf numFmtId="164" fontId="0" fillId="0" borderId="1" xfId="0" applyNumberFormat="1" applyBorder="1"/>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wrapText="1"/>
    </xf>
    <xf numFmtId="164" fontId="0" fillId="0" borderId="1" xfId="0" applyNumberFormat="1" applyBorder="1" applyAlignment="1">
      <alignment vertical="center"/>
    </xf>
    <xf numFmtId="164" fontId="0" fillId="0" borderId="0" xfId="0" applyNumberFormat="1"/>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4" xfId="0" applyFont="1" applyBorder="1" applyAlignment="1">
      <alignment vertical="center" wrapText="1"/>
    </xf>
    <xf numFmtId="0" fontId="2" fillId="0" borderId="0" xfId="0" applyFont="1" applyAlignment="1">
      <alignment horizontal="right" vertical="center"/>
    </xf>
    <xf numFmtId="0" fontId="2" fillId="0" borderId="0" xfId="0" applyFont="1" applyAlignment="1">
      <alignment vertical="center"/>
    </xf>
    <xf numFmtId="44" fontId="0" fillId="0" borderId="0" xfId="0" applyNumberFormat="1"/>
    <xf numFmtId="14" fontId="0" fillId="0" borderId="0" xfId="0" applyNumberFormat="1"/>
    <xf numFmtId="7" fontId="0" fillId="0" borderId="0" xfId="0" applyNumberFormat="1"/>
    <xf numFmtId="0" fontId="2" fillId="0" borderId="6" xfId="0" applyFont="1" applyBorder="1" applyAlignment="1">
      <alignment horizontal="right" vertical="center"/>
    </xf>
    <xf numFmtId="7" fontId="0" fillId="0" borderId="6" xfId="0" applyNumberFormat="1" applyBorder="1"/>
    <xf numFmtId="164" fontId="8" fillId="0" borderId="1" xfId="0" applyNumberFormat="1" applyFont="1" applyBorder="1" applyAlignment="1">
      <alignment horizontal="right" vertical="center"/>
    </xf>
    <xf numFmtId="9" fontId="8" fillId="0" borderId="1" xfId="0" applyNumberFormat="1" applyFont="1" applyBorder="1" applyAlignment="1">
      <alignment horizontal="right" vertical="center"/>
    </xf>
    <xf numFmtId="164" fontId="0" fillId="0" borderId="1" xfId="0" applyNumberFormat="1" applyBorder="1" applyAlignment="1">
      <alignment horizontal="right" vertical="center"/>
    </xf>
    <xf numFmtId="9" fontId="0" fillId="0" borderId="1" xfId="0" applyNumberFormat="1" applyBorder="1" applyAlignment="1">
      <alignment horizontal="right" vertical="center"/>
    </xf>
    <xf numFmtId="164" fontId="9" fillId="0" borderId="1" xfId="0" applyNumberFormat="1" applyFont="1" applyBorder="1"/>
    <xf numFmtId="164" fontId="2" fillId="0" borderId="1" xfId="0" applyNumberFormat="1" applyFont="1" applyBorder="1"/>
    <xf numFmtId="0" fontId="2" fillId="0" borderId="0"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9" fontId="5" fillId="0" borderId="3" xfId="0" applyNumberFormat="1" applyFont="1" applyBorder="1" applyAlignment="1">
      <alignment horizontal="right" vertical="center"/>
    </xf>
    <xf numFmtId="9" fontId="5" fillId="0" borderId="4" xfId="0" applyNumberFormat="1" applyFont="1" applyBorder="1" applyAlignment="1">
      <alignment horizontal="right" vertical="center"/>
    </xf>
    <xf numFmtId="9" fontId="5" fillId="0" borderId="5" xfId="0" applyNumberFormat="1" applyFont="1" applyBorder="1" applyAlignment="1">
      <alignment horizontal="right" vertical="center"/>
    </xf>
    <xf numFmtId="9" fontId="6" fillId="0" borderId="3" xfId="0" applyNumberFormat="1" applyFont="1" applyBorder="1" applyAlignment="1">
      <alignment horizontal="right" vertical="center"/>
    </xf>
    <xf numFmtId="9" fontId="6" fillId="0" borderId="4" xfId="0" applyNumberFormat="1" applyFont="1" applyBorder="1" applyAlignment="1">
      <alignment horizontal="right" vertical="center"/>
    </xf>
    <xf numFmtId="9" fontId="6" fillId="0" borderId="5" xfId="0" applyNumberFormat="1" applyFont="1" applyBorder="1" applyAlignment="1">
      <alignment horizontal="right" vertical="center"/>
    </xf>
    <xf numFmtId="9" fontId="7" fillId="0" borderId="3" xfId="0" applyNumberFormat="1" applyFont="1" applyBorder="1" applyAlignment="1">
      <alignment horizontal="right" vertical="center"/>
    </xf>
    <xf numFmtId="9" fontId="7"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7" fillId="0" borderId="3"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colors>
    <mruColors>
      <color rgb="FFBF8F11"/>
      <color rgb="FFC65911"/>
      <color rgb="FF548235"/>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145" zoomScaleNormal="145" workbookViewId="0">
      <pane xSplit="3" ySplit="2" topLeftCell="D3" activePane="bottomRight" state="frozen"/>
      <selection pane="topRight" activeCell="D1" sqref="D1"/>
      <selection pane="bottomLeft" activeCell="A3" sqref="A3"/>
      <selection pane="bottomRight" activeCell="E9" sqref="E9"/>
    </sheetView>
  </sheetViews>
  <sheetFormatPr defaultRowHeight="14.4" x14ac:dyDescent="0.3"/>
  <cols>
    <col min="1" max="1" width="4.21875" customWidth="1"/>
    <col min="2" max="2" width="8.44140625" customWidth="1"/>
    <col min="3" max="3" width="33.21875" customWidth="1"/>
    <col min="4" max="4" width="36.6640625" customWidth="1"/>
    <col min="5" max="7" width="14.5546875" customWidth="1"/>
  </cols>
  <sheetData>
    <row r="1" spans="1:7" x14ac:dyDescent="0.3">
      <c r="A1" t="s">
        <v>36</v>
      </c>
    </row>
    <row r="2" spans="1:7" ht="43.2" x14ac:dyDescent="0.3">
      <c r="A2" s="17"/>
      <c r="B2" s="18" t="s">
        <v>0</v>
      </c>
      <c r="C2" s="17" t="s">
        <v>1</v>
      </c>
      <c r="D2" s="17" t="s">
        <v>37</v>
      </c>
      <c r="E2" s="18" t="s">
        <v>40</v>
      </c>
      <c r="F2" s="18" t="s">
        <v>41</v>
      </c>
      <c r="G2" s="17" t="s">
        <v>4</v>
      </c>
    </row>
    <row r="3" spans="1:7" ht="29.4" customHeight="1" x14ac:dyDescent="0.3">
      <c r="A3" s="2"/>
      <c r="B3" s="3">
        <v>1</v>
      </c>
      <c r="C3" s="4" t="s">
        <v>5</v>
      </c>
      <c r="D3" s="4"/>
      <c r="E3" s="32"/>
      <c r="F3" s="11"/>
      <c r="G3" s="11">
        <f>SUM(E3:F3)</f>
        <v>0</v>
      </c>
    </row>
    <row r="4" spans="1:7" ht="29.4" customHeight="1" x14ac:dyDescent="0.3">
      <c r="A4" s="2"/>
      <c r="B4" s="3">
        <v>2</v>
      </c>
      <c r="C4" s="4" t="s">
        <v>6</v>
      </c>
      <c r="D4" s="4"/>
      <c r="E4" s="32"/>
      <c r="F4" s="11"/>
      <c r="G4" s="11">
        <f t="shared" ref="G4:G13" si="0">SUM(E4:F4)</f>
        <v>0</v>
      </c>
    </row>
    <row r="5" spans="1:7" ht="29.4" customHeight="1" x14ac:dyDescent="0.3">
      <c r="A5" s="2"/>
      <c r="B5" s="3">
        <v>3</v>
      </c>
      <c r="C5" s="4" t="s">
        <v>7</v>
      </c>
      <c r="D5" s="4"/>
      <c r="E5" s="32"/>
      <c r="F5" s="11"/>
      <c r="G5" s="11">
        <f t="shared" si="0"/>
        <v>0</v>
      </c>
    </row>
    <row r="6" spans="1:7" ht="29.4" customHeight="1" x14ac:dyDescent="0.3">
      <c r="A6" s="2"/>
      <c r="B6" s="3">
        <v>4</v>
      </c>
      <c r="C6" s="4" t="s">
        <v>34</v>
      </c>
      <c r="D6" s="4"/>
      <c r="E6" s="11"/>
      <c r="F6" s="11"/>
      <c r="G6" s="11">
        <f t="shared" si="0"/>
        <v>0</v>
      </c>
    </row>
    <row r="7" spans="1:7" ht="29.4" customHeight="1" x14ac:dyDescent="0.3">
      <c r="A7" s="5"/>
      <c r="B7" s="3">
        <v>5</v>
      </c>
      <c r="C7" s="4" t="s">
        <v>38</v>
      </c>
      <c r="D7" s="4"/>
      <c r="E7" s="11"/>
      <c r="F7" s="11"/>
      <c r="G7" s="11">
        <f t="shared" si="0"/>
        <v>0</v>
      </c>
    </row>
    <row r="8" spans="1:7" ht="29.4" customHeight="1" x14ac:dyDescent="0.3">
      <c r="A8" s="5"/>
      <c r="B8" s="3">
        <v>6</v>
      </c>
      <c r="C8" s="4" t="s">
        <v>8</v>
      </c>
      <c r="D8" s="4"/>
      <c r="E8" s="11"/>
      <c r="F8" s="11"/>
      <c r="G8" s="11">
        <f t="shared" si="0"/>
        <v>0</v>
      </c>
    </row>
    <row r="9" spans="1:7" ht="58.8" customHeight="1" x14ac:dyDescent="0.3">
      <c r="A9" s="5"/>
      <c r="B9" s="3">
        <v>7</v>
      </c>
      <c r="C9" s="4" t="s">
        <v>9</v>
      </c>
      <c r="D9" s="4" t="s">
        <v>44</v>
      </c>
      <c r="E9" s="11">
        <v>35000</v>
      </c>
      <c r="F9" s="11">
        <v>0</v>
      </c>
      <c r="G9" s="11">
        <f t="shared" si="0"/>
        <v>35000</v>
      </c>
    </row>
    <row r="10" spans="1:7" ht="29.4" customHeight="1" x14ac:dyDescent="0.3">
      <c r="A10" s="6"/>
      <c r="B10" s="3">
        <v>8</v>
      </c>
      <c r="C10" s="4" t="s">
        <v>10</v>
      </c>
      <c r="D10" s="4"/>
      <c r="E10" s="11"/>
      <c r="F10" s="11"/>
      <c r="G10" s="11">
        <f t="shared" si="0"/>
        <v>0</v>
      </c>
    </row>
    <row r="11" spans="1:7" ht="29.4" customHeight="1" x14ac:dyDescent="0.3">
      <c r="A11" s="6"/>
      <c r="B11" s="3">
        <v>9</v>
      </c>
      <c r="C11" s="4" t="s">
        <v>11</v>
      </c>
      <c r="D11" s="4"/>
      <c r="E11" s="11"/>
      <c r="F11" s="11"/>
      <c r="G11" s="11">
        <f t="shared" si="0"/>
        <v>0</v>
      </c>
    </row>
    <row r="12" spans="1:7" ht="29.4" customHeight="1" x14ac:dyDescent="0.3">
      <c r="A12" s="7"/>
      <c r="B12" s="3">
        <v>10</v>
      </c>
      <c r="C12" s="4" t="s">
        <v>39</v>
      </c>
      <c r="D12" s="4"/>
      <c r="E12" s="11"/>
      <c r="F12" s="11"/>
      <c r="G12" s="11">
        <f t="shared" si="0"/>
        <v>0</v>
      </c>
    </row>
    <row r="13" spans="1:7" ht="327" customHeight="1" x14ac:dyDescent="0.3">
      <c r="A13" s="7"/>
      <c r="B13" s="3"/>
      <c r="C13" s="4" t="s">
        <v>42</v>
      </c>
      <c r="D13" s="4" t="s">
        <v>43</v>
      </c>
      <c r="E13" s="11">
        <v>100000</v>
      </c>
      <c r="F13" s="11">
        <v>13500</v>
      </c>
      <c r="G13" s="11">
        <f t="shared" si="0"/>
        <v>113500</v>
      </c>
    </row>
    <row r="14" spans="1:7" s="12" customFormat="1" ht="29.4" customHeight="1" x14ac:dyDescent="0.3">
      <c r="A14" s="13"/>
      <c r="B14" s="13"/>
      <c r="C14" s="14" t="s">
        <v>19</v>
      </c>
      <c r="D14" s="14"/>
      <c r="E14" s="15">
        <f>SUM(E3:E13)</f>
        <v>135000</v>
      </c>
      <c r="F14" s="15">
        <f>SUM(F3:F13)</f>
        <v>13500</v>
      </c>
      <c r="G14" s="15">
        <f>SUM(G3:G13)</f>
        <v>148500</v>
      </c>
    </row>
    <row r="15" spans="1:7" x14ac:dyDescent="0.3">
      <c r="C15" s="19"/>
      <c r="D15" s="33"/>
      <c r="E15" s="16"/>
      <c r="F15" s="16"/>
      <c r="G15" s="16"/>
    </row>
    <row r="16" spans="1:7" x14ac:dyDescent="0.3">
      <c r="C16" s="19"/>
      <c r="D16" s="33"/>
      <c r="E16" s="16"/>
      <c r="F16" s="16"/>
      <c r="G16" s="16"/>
    </row>
    <row r="18" spans="3:6" x14ac:dyDescent="0.3">
      <c r="C18" s="20"/>
      <c r="D18" s="20"/>
      <c r="F18"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145" zoomScaleNormal="145" workbookViewId="0">
      <selection activeCell="D21" sqref="D21"/>
    </sheetView>
  </sheetViews>
  <sheetFormatPr defaultRowHeight="14.4" x14ac:dyDescent="0.3"/>
  <cols>
    <col min="1" max="1" width="4.21875" customWidth="1"/>
    <col min="2" max="2" width="8.44140625" customWidth="1"/>
    <col min="3" max="3" width="54.6640625" customWidth="1"/>
    <col min="4" max="9" width="14.5546875" customWidth="1"/>
  </cols>
  <sheetData>
    <row r="1" spans="1:9" x14ac:dyDescent="0.3">
      <c r="A1" t="s">
        <v>35</v>
      </c>
    </row>
    <row r="2" spans="1:9" ht="43.2" x14ac:dyDescent="0.3">
      <c r="A2" s="17"/>
      <c r="B2" s="18" t="s">
        <v>0</v>
      </c>
      <c r="C2" s="17" t="s">
        <v>1</v>
      </c>
      <c r="D2" s="17" t="s">
        <v>2</v>
      </c>
      <c r="E2" s="17" t="s">
        <v>3</v>
      </c>
      <c r="F2" s="17" t="s">
        <v>4</v>
      </c>
      <c r="G2" s="18" t="s">
        <v>29</v>
      </c>
      <c r="H2" s="18" t="s">
        <v>23</v>
      </c>
      <c r="I2" s="18" t="s">
        <v>20</v>
      </c>
    </row>
    <row r="3" spans="1:9" x14ac:dyDescent="0.3">
      <c r="A3" s="2"/>
      <c r="B3" s="3">
        <v>1</v>
      </c>
      <c r="C3" s="4" t="s">
        <v>5</v>
      </c>
      <c r="D3" s="31">
        <v>120000</v>
      </c>
      <c r="E3" s="11">
        <f>75000/2</f>
        <v>37500</v>
      </c>
      <c r="F3" s="11">
        <f>SUM(D3:E3)</f>
        <v>157500</v>
      </c>
      <c r="G3" s="48">
        <f>SUM(D3:D6)</f>
        <v>600079</v>
      </c>
      <c r="H3" s="40">
        <f>SUM(D3:D6)/D13</f>
        <v>0.46933275143733788</v>
      </c>
      <c r="I3" s="40">
        <v>0.45</v>
      </c>
    </row>
    <row r="4" spans="1:9" x14ac:dyDescent="0.3">
      <c r="A4" s="2"/>
      <c r="B4" s="3">
        <v>2</v>
      </c>
      <c r="C4" s="4" t="s">
        <v>6</v>
      </c>
      <c r="D4" s="31">
        <v>120000</v>
      </c>
      <c r="E4" s="11">
        <f>75000/2</f>
        <v>37500</v>
      </c>
      <c r="F4" s="11">
        <f t="shared" ref="F4:F12" si="0">SUM(D4:E4)</f>
        <v>157500</v>
      </c>
      <c r="G4" s="41"/>
      <c r="H4" s="41"/>
      <c r="I4" s="41"/>
    </row>
    <row r="5" spans="1:9" x14ac:dyDescent="0.3">
      <c r="A5" s="2"/>
      <c r="B5" s="3">
        <v>3</v>
      </c>
      <c r="C5" s="4" t="s">
        <v>7</v>
      </c>
      <c r="D5" s="31">
        <v>140079</v>
      </c>
      <c r="E5" s="11"/>
      <c r="F5" s="11">
        <f t="shared" si="0"/>
        <v>140079</v>
      </c>
      <c r="G5" s="41"/>
      <c r="H5" s="41"/>
      <c r="I5" s="41"/>
    </row>
    <row r="6" spans="1:9" x14ac:dyDescent="0.3">
      <c r="A6" s="2"/>
      <c r="B6" s="3">
        <v>4</v>
      </c>
      <c r="C6" s="4" t="s">
        <v>34</v>
      </c>
      <c r="D6" s="11">
        <v>220000</v>
      </c>
      <c r="E6" s="11">
        <v>50000</v>
      </c>
      <c r="F6" s="11">
        <f t="shared" si="0"/>
        <v>270000</v>
      </c>
      <c r="G6" s="42"/>
      <c r="H6" s="42"/>
      <c r="I6" s="42"/>
    </row>
    <row r="7" spans="1:9" x14ac:dyDescent="0.3">
      <c r="A7" s="5"/>
      <c r="B7" s="3">
        <v>5</v>
      </c>
      <c r="C7" s="4" t="s">
        <v>31</v>
      </c>
      <c r="D7" s="11">
        <v>225000</v>
      </c>
      <c r="E7" s="11">
        <v>2857.9</v>
      </c>
      <c r="F7" s="11">
        <f t="shared" si="0"/>
        <v>227857.9</v>
      </c>
      <c r="G7" s="49">
        <f>SUM(D7:D9)</f>
        <v>535500</v>
      </c>
      <c r="H7" s="43">
        <f>SUM(D7:D9)/D13</f>
        <v>0.41882433545365599</v>
      </c>
      <c r="I7" s="43">
        <v>0.25</v>
      </c>
    </row>
    <row r="8" spans="1:9" x14ac:dyDescent="0.3">
      <c r="A8" s="5"/>
      <c r="B8" s="3">
        <v>6</v>
      </c>
      <c r="C8" s="4" t="s">
        <v>30</v>
      </c>
      <c r="D8" s="11">
        <f>D27</f>
        <v>270500</v>
      </c>
      <c r="E8" s="11"/>
      <c r="F8" s="11">
        <f t="shared" si="0"/>
        <v>270500</v>
      </c>
      <c r="G8" s="44"/>
      <c r="H8" s="44"/>
      <c r="I8" s="44"/>
    </row>
    <row r="9" spans="1:9" x14ac:dyDescent="0.3">
      <c r="A9" s="5"/>
      <c r="B9" s="3">
        <v>7</v>
      </c>
      <c r="C9" s="4" t="s">
        <v>9</v>
      </c>
      <c r="D9" s="11">
        <v>40000</v>
      </c>
      <c r="E9" s="11"/>
      <c r="F9" s="11">
        <f t="shared" si="0"/>
        <v>40000</v>
      </c>
      <c r="G9" s="45"/>
      <c r="H9" s="45"/>
      <c r="I9" s="45"/>
    </row>
    <row r="10" spans="1:9" x14ac:dyDescent="0.3">
      <c r="A10" s="6"/>
      <c r="B10" s="3">
        <v>8</v>
      </c>
      <c r="C10" s="4" t="s">
        <v>10</v>
      </c>
      <c r="D10" s="11">
        <v>18000</v>
      </c>
      <c r="E10" s="11"/>
      <c r="F10" s="11">
        <f t="shared" si="0"/>
        <v>18000</v>
      </c>
      <c r="G10" s="50">
        <f>SUM(D10:D11)</f>
        <v>63000</v>
      </c>
      <c r="H10" s="46">
        <f>SUM(D10:D11)/D13</f>
        <v>4.9273451229841878E-2</v>
      </c>
      <c r="I10" s="46">
        <v>0.25</v>
      </c>
    </row>
    <row r="11" spans="1:9" x14ac:dyDescent="0.3">
      <c r="A11" s="6"/>
      <c r="B11" s="3">
        <v>9</v>
      </c>
      <c r="C11" s="4" t="s">
        <v>11</v>
      </c>
      <c r="D11" s="11">
        <v>45000</v>
      </c>
      <c r="E11" s="11"/>
      <c r="F11" s="11">
        <f t="shared" si="0"/>
        <v>45000</v>
      </c>
      <c r="G11" s="47"/>
      <c r="H11" s="47"/>
      <c r="I11" s="47"/>
    </row>
    <row r="12" spans="1:9" x14ac:dyDescent="0.3">
      <c r="A12" s="7"/>
      <c r="B12" s="3">
        <v>10</v>
      </c>
      <c r="C12" s="4" t="s">
        <v>33</v>
      </c>
      <c r="D12" s="11">
        <v>80000</v>
      </c>
      <c r="E12" s="11"/>
      <c r="F12" s="11">
        <f t="shared" si="0"/>
        <v>80000</v>
      </c>
      <c r="G12" s="27">
        <f>D12</f>
        <v>80000</v>
      </c>
      <c r="H12" s="28">
        <f>D12/D13</f>
        <v>6.256946187916429E-2</v>
      </c>
      <c r="I12" s="28">
        <v>0.05</v>
      </c>
    </row>
    <row r="13" spans="1:9" s="12" customFormat="1" ht="28.8" customHeight="1" x14ac:dyDescent="0.3">
      <c r="A13" s="13"/>
      <c r="B13" s="13"/>
      <c r="C13" s="14" t="s">
        <v>19</v>
      </c>
      <c r="D13" s="15">
        <f>SUM(D3:D12)</f>
        <v>1278579</v>
      </c>
      <c r="E13" s="15">
        <f t="shared" ref="E13:F13" si="1">SUM(E3:E12)</f>
        <v>127857.9</v>
      </c>
      <c r="F13" s="15">
        <f t="shared" si="1"/>
        <v>1406436.9</v>
      </c>
      <c r="G13" s="29">
        <f>SUM(G3:G12)</f>
        <v>1278579</v>
      </c>
      <c r="H13" s="30">
        <f t="shared" ref="H13:I13" si="2">SUM(H3:H12)</f>
        <v>1</v>
      </c>
      <c r="I13" s="30">
        <f t="shared" si="2"/>
        <v>1</v>
      </c>
    </row>
    <row r="14" spans="1:9" x14ac:dyDescent="0.3">
      <c r="C14" s="19" t="s">
        <v>21</v>
      </c>
      <c r="D14" s="16">
        <f>807509+471070</f>
        <v>1278579</v>
      </c>
      <c r="E14" s="16">
        <f>D14*0.1</f>
        <v>127857.90000000001</v>
      </c>
      <c r="F14" s="16">
        <f>SUM(D14:E14)</f>
        <v>1406436.9</v>
      </c>
      <c r="G14" s="16"/>
    </row>
    <row r="15" spans="1:9" x14ac:dyDescent="0.3">
      <c r="C15" s="19" t="s">
        <v>22</v>
      </c>
      <c r="D15" s="16">
        <f>D14-D13</f>
        <v>0</v>
      </c>
      <c r="E15" s="16">
        <f t="shared" ref="E15:F15" si="3">E14-E13</f>
        <v>0</v>
      </c>
      <c r="F15" s="16">
        <f t="shared" si="3"/>
        <v>0</v>
      </c>
      <c r="G15" s="16"/>
    </row>
    <row r="17" spans="1:8" x14ac:dyDescent="0.3">
      <c r="C17" s="20" t="s">
        <v>24</v>
      </c>
      <c r="D17" s="24">
        <v>807509</v>
      </c>
      <c r="F17" s="16"/>
      <c r="G17" s="16"/>
    </row>
    <row r="18" spans="1:8" x14ac:dyDescent="0.3">
      <c r="C18" s="25" t="s">
        <v>25</v>
      </c>
      <c r="D18" s="26">
        <v>471070</v>
      </c>
    </row>
    <row r="19" spans="1:8" x14ac:dyDescent="0.3">
      <c r="C19" s="20" t="s">
        <v>26</v>
      </c>
      <c r="D19" s="24">
        <v>1278579</v>
      </c>
    </row>
    <row r="20" spans="1:8" x14ac:dyDescent="0.3">
      <c r="C20" s="21"/>
      <c r="D20" s="22"/>
    </row>
    <row r="21" spans="1:8" x14ac:dyDescent="0.3">
      <c r="C21" s="20" t="s">
        <v>27</v>
      </c>
      <c r="D21" s="23">
        <v>44927</v>
      </c>
    </row>
    <row r="22" spans="1:8" x14ac:dyDescent="0.3">
      <c r="C22" s="20" t="s">
        <v>28</v>
      </c>
      <c r="D22" s="23">
        <v>46022</v>
      </c>
    </row>
    <row r="23" spans="1:8" x14ac:dyDescent="0.3">
      <c r="C23" s="20"/>
      <c r="E23" s="23"/>
    </row>
    <row r="24" spans="1:8" x14ac:dyDescent="0.3">
      <c r="C24" s="20"/>
      <c r="E24" s="23"/>
    </row>
    <row r="25" spans="1:8" x14ac:dyDescent="0.3">
      <c r="A25" t="s">
        <v>18</v>
      </c>
    </row>
    <row r="26" spans="1:8" x14ac:dyDescent="0.3">
      <c r="A26" s="1"/>
      <c r="B26" s="1" t="s">
        <v>0</v>
      </c>
      <c r="C26" s="1" t="s">
        <v>1</v>
      </c>
      <c r="D26" s="1" t="s">
        <v>2</v>
      </c>
      <c r="E26" s="1" t="s">
        <v>3</v>
      </c>
      <c r="F26" s="1" t="s">
        <v>4</v>
      </c>
      <c r="G26" s="1"/>
      <c r="H26" s="1" t="s">
        <v>12</v>
      </c>
    </row>
    <row r="27" spans="1:8" x14ac:dyDescent="0.3">
      <c r="A27" s="37"/>
      <c r="B27" s="34">
        <v>6</v>
      </c>
      <c r="C27" s="8" t="s">
        <v>8</v>
      </c>
      <c r="D27" s="9">
        <f>SUM(D28:D30)</f>
        <v>270500</v>
      </c>
      <c r="E27" s="9"/>
      <c r="F27" s="9">
        <f>E27+D27</f>
        <v>270500</v>
      </c>
      <c r="G27" s="9"/>
      <c r="H27" s="1"/>
    </row>
    <row r="28" spans="1:8" x14ac:dyDescent="0.3">
      <c r="A28" s="38"/>
      <c r="B28" s="35"/>
      <c r="C28" s="10" t="s">
        <v>32</v>
      </c>
      <c r="D28" s="11">
        <f>70000+73000+(75000/2)</f>
        <v>180500</v>
      </c>
      <c r="E28" s="11"/>
      <c r="F28" s="11">
        <f>E28+D28</f>
        <v>180500</v>
      </c>
      <c r="G28" s="11"/>
      <c r="H28" s="1" t="s">
        <v>13</v>
      </c>
    </row>
    <row r="29" spans="1:8" x14ac:dyDescent="0.3">
      <c r="A29" s="38"/>
      <c r="B29" s="35"/>
      <c r="C29" s="10" t="s">
        <v>14</v>
      </c>
      <c r="D29" s="11">
        <f>12000+12000+6000</f>
        <v>30000</v>
      </c>
      <c r="E29" s="11"/>
      <c r="F29" s="11">
        <f t="shared" ref="F29:F30" si="4">E29+D29</f>
        <v>30000</v>
      </c>
      <c r="G29" s="11"/>
      <c r="H29" s="1" t="s">
        <v>15</v>
      </c>
    </row>
    <row r="30" spans="1:8" x14ac:dyDescent="0.3">
      <c r="A30" s="39"/>
      <c r="B30" s="36"/>
      <c r="C30" s="10" t="s">
        <v>16</v>
      </c>
      <c r="D30" s="11">
        <v>60000</v>
      </c>
      <c r="E30" s="11"/>
      <c r="F30" s="11">
        <f t="shared" si="4"/>
        <v>60000</v>
      </c>
      <c r="G30" s="11"/>
      <c r="H30" s="1" t="s">
        <v>17</v>
      </c>
    </row>
  </sheetData>
  <mergeCells count="11">
    <mergeCell ref="B27:B30"/>
    <mergeCell ref="A27:A30"/>
    <mergeCell ref="H3:H6"/>
    <mergeCell ref="I3:I6"/>
    <mergeCell ref="H7:H9"/>
    <mergeCell ref="I7:I9"/>
    <mergeCell ref="H10:H11"/>
    <mergeCell ref="I10:I11"/>
    <mergeCell ref="G3:G6"/>
    <mergeCell ref="G7:G9"/>
    <mergeCell ref="G10:G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umbnail xmlns="32e1cd6d-f405-47f0-b594-0fecee3990ff" xsi:nil="true"/>
    <lcf76f155ced4ddcb4097134ff3c332f xmlns="32e1cd6d-f405-47f0-b594-0fecee3990ff">
      <Terms xmlns="http://schemas.microsoft.com/office/infopath/2007/PartnerControls"/>
    </lcf76f155ced4ddcb4097134ff3c332f>
    <TaxCatchAll xmlns="1845b42b-46f0-43ff-bb0f-71f5d23a8007" xsi:nil="true"/>
    <thumbnails xmlns="32e1cd6d-f405-47f0-b594-0fecee3990ff">
      <Url xsi:nil="true"/>
      <Description xsi:nil="true"/>
    </thumbnai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5FFFEF8AEFA5408502397BE650EF69" ma:contentTypeVersion="21" ma:contentTypeDescription="Create a new document." ma:contentTypeScope="" ma:versionID="bd7cab008ac89cb613ae28159a7b9e6e">
  <xsd:schema xmlns:xsd="http://www.w3.org/2001/XMLSchema" xmlns:xs="http://www.w3.org/2001/XMLSchema" xmlns:p="http://schemas.microsoft.com/office/2006/metadata/properties" xmlns:ns2="32e1cd6d-f405-47f0-b594-0fecee3990ff" xmlns:ns3="1845b42b-46f0-43ff-bb0f-71f5d23a8007" targetNamespace="http://schemas.microsoft.com/office/2006/metadata/properties" ma:root="true" ma:fieldsID="d1cebb1c018070ecf9f75076cbcf815b" ns2:_="" ns3:_="">
    <xsd:import namespace="32e1cd6d-f405-47f0-b594-0fecee3990ff"/>
    <xsd:import namespace="1845b42b-46f0-43ff-bb0f-71f5d23a80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2:Thumbnail" minOccurs="0"/>
                <xsd:element ref="ns2:lcf76f155ced4ddcb4097134ff3c332f" minOccurs="0"/>
                <xsd:element ref="ns3:TaxCatchAll" minOccurs="0"/>
                <xsd:element ref="ns2:thumbn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e1cd6d-f405-47f0-b594-0fecee399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Thumbnail" ma:index="20" nillable="true" ma:displayName="Thumbnail" ma:format="Thumbnail" ma:internalName="Thumbnail">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fa845b9-8506-44e3-8f7d-db028ad55973" ma:termSetId="09814cd3-568e-fe90-9814-8d621ff8fb84" ma:anchorId="fba54fb3-c3e1-fe81-a776-ca4b69148c4d" ma:open="true" ma:isKeyword="false">
      <xsd:complexType>
        <xsd:sequence>
          <xsd:element ref="pc:Terms" minOccurs="0" maxOccurs="1"/>
        </xsd:sequence>
      </xsd:complexType>
    </xsd:element>
    <xsd:element name="thumbnails" ma:index="24" nillable="true" ma:displayName="thumbnails" ma:format="Image" ma:internalName="thumbnail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45b42b-46f0-43ff-bb0f-71f5d23a80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0e3e3d-5b65-436c-8e6b-f0351749043b}" ma:internalName="TaxCatchAll" ma:showField="CatchAllData" ma:web="1845b42b-46f0-43ff-bb0f-71f5d23a80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A2ED15-85A5-464C-9A09-D3AE3CE37FA2}">
  <ds:schemaRefs>
    <ds:schemaRef ds:uri="http://purl.org/dc/elements/1.1/"/>
    <ds:schemaRef ds:uri="http://schemas.microsoft.com/office/2006/metadata/properties"/>
    <ds:schemaRef ds:uri="1845b42b-46f0-43ff-bb0f-71f5d23a8007"/>
    <ds:schemaRef ds:uri="http://purl.org/dc/terms/"/>
    <ds:schemaRef ds:uri="http://schemas.openxmlformats.org/package/2006/metadata/core-properties"/>
    <ds:schemaRef ds:uri="32e1cd6d-f405-47f0-b594-0fecee3990f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FAE017-2B91-4769-926F-BF0FA8D98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e1cd6d-f405-47f0-b594-0fecee3990ff"/>
    <ds:schemaRef ds:uri="1845b42b-46f0-43ff-bb0f-71f5d23a8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64311-1B05-4A81-8CD4-46760455BF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Addtl WBIF Request</vt:lpstr>
      <vt:lpstr>Scenario - No Soil Health Grant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Heinz</dc:creator>
  <cp:lastModifiedBy>Jamie Schurbon</cp:lastModifiedBy>
  <dcterms:created xsi:type="dcterms:W3CDTF">2022-07-13T22:40:36Z</dcterms:created>
  <dcterms:modified xsi:type="dcterms:W3CDTF">2023-11-29T19:56:34Z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0x010100845FFFEF8AEFA5408502397BE650EF69</vt:lpwstr>
  </property>
  <property fmtid="{D5CDD505-2E9C-101B-9397-08002B2CF9AE}" pid="3" name="MediaServiceImageTags">
    <vt:lpwstr/>
  </property>
</Properties>
</file>