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yle.axtell\Desktop\"/>
    </mc:Choice>
  </mc:AlternateContent>
  <bookViews>
    <workbookView xWindow="-105" yWindow="-105" windowWidth="23250" windowHeight="12570"/>
  </bookViews>
  <sheets>
    <sheet name="Addtl WBIF Request" sheetId="2" r:id="rId1"/>
    <sheet name="Scenario - No Soil Health Grant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12" i="2"/>
  <c r="G11" i="2"/>
  <c r="G10" i="2"/>
  <c r="G9" i="2"/>
  <c r="G7" i="2"/>
  <c r="G6" i="2"/>
  <c r="G5" i="2"/>
  <c r="G4" i="2"/>
  <c r="F13" i="2"/>
  <c r="E4" i="1"/>
  <c r="E3" i="1"/>
  <c r="I13" i="1"/>
  <c r="G12" i="1"/>
  <c r="G10" i="1"/>
  <c r="G7" i="1"/>
  <c r="G3" i="1"/>
  <c r="D29" i="1"/>
  <c r="D28" i="1"/>
  <c r="G13" i="1"/>
  <c r="F29" i="1"/>
  <c r="F30" i="1"/>
  <c r="F28" i="1"/>
  <c r="D27" i="1"/>
  <c r="D8" i="1"/>
  <c r="F8" i="1"/>
  <c r="F4" i="1"/>
  <c r="F5" i="1"/>
  <c r="F6" i="1"/>
  <c r="F7" i="1"/>
  <c r="F9" i="1"/>
  <c r="F10" i="1"/>
  <c r="F11" i="1"/>
  <c r="F12" i="1"/>
  <c r="F3" i="1"/>
  <c r="D14" i="1"/>
  <c r="E14" i="1"/>
  <c r="E13" i="1"/>
  <c r="E13" i="2"/>
  <c r="E15" i="1"/>
  <c r="F14" i="1"/>
  <c r="F27" i="1"/>
  <c r="D13" i="1"/>
  <c r="D15" i="1"/>
  <c r="F13" i="1"/>
  <c r="F15" i="1"/>
  <c r="H12" i="1"/>
  <c r="H10" i="1"/>
  <c r="H7" i="1"/>
  <c r="H3" i="1"/>
  <c r="H13" i="1"/>
  <c r="G13" i="2" l="1"/>
  <c r="G8" i="2"/>
</calcChain>
</file>

<file path=xl/sharedStrings.xml><?xml version="1.0" encoding="utf-8"?>
<sst xmlns="http://schemas.openxmlformats.org/spreadsheetml/2006/main" count="61" uniqueCount="44">
  <si>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</si>
  <si>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</si>
  <si>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</si>
  <si>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</si>
  <si>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</si>
  <si>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</si>
  <si>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</si>
  <si>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</si>
  <si>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</si>
  <si>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</si>
  <si>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</si>
  <si>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</si>
  <si>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</si>
  <si>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</si>
  <si>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</si>
  <si>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</si>
  <si>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</si>
  <si>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</si>
  <si>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</si>
  <si>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</si>
  <si>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</si>
  <si>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</si>
  <si>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</si>
  <si>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</si>
  <si>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</si>
  <si>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</si>
  <si>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</si>
  <si>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</si>
  <si>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</si>
  <si>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</si>
  <si>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</si>
  <si>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</si>
  <si>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</si>
  <si>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</si>
  <si>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</si>
  <si>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</si>
  <si>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Partner Request Template for Additional WBIF Dollars</t>
  </si>
  <si>
    <t>Additional Project Details (Optional)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</si>
  <si>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</t>
    </r>
  </si>
  <si>
    <t xml:space="preserve">Administration/Coordination </t>
  </si>
  <si>
    <t>Grant Dollars Requested For Your Org.</t>
  </si>
  <si>
    <t>Match Your Org. Will Provide</t>
  </si>
  <si>
    <t>1. St. Croix Bluffs Regional Park Ravine Stabilization &amp; Bioretention (2024; $343,750)
2. Trout Brook Ravines Stabilization (2025; $531,250)</t>
  </si>
  <si>
    <t>Engineering: Feasibility &amp; Final Plans for Trout Brook Ravines Stabilization (2024; $110,000)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</si>
</sst>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7" sqref="J7"/>
    </sheetView>
  </sheetViews>
  <sheetFormatPr defaultRowHeight="15" x14ac:dyDescent="0.25"/>
  <cols>
    <col min="1" max="1" width="4.28515625" customWidth="1"/>
    <col min="2" max="2" width="8.42578125" customWidth="1"/>
    <col min="3" max="3" width="33.28515625" customWidth="1"/>
    <col min="4" max="4" width="36.7109375" customWidth="1"/>
    <col min="5" max="7" width="14.5703125" customWidth="1"/>
  </cols>
  <sheetData>
    <row r="1" spans="1:7" x14ac:dyDescent="0.25">
      <c r="A1" t="s">
        <v>36</v>
      </c>
    </row>
    <row r="2" spans="1:7" ht="45" x14ac:dyDescent="0.25">
      <c r="A2" s="17"/>
      <c r="B2" s="18" t="s">
        <v>0</v>
      </c>
      <c r="C2" s="17" t="s">
        <v>1</v>
      </c>
      <c r="D2" s="17" t="s">
        <v>37</v>
      </c>
      <c r="E2" s="18" t="s">
        <v>40</v>
      </c>
      <c r="F2" s="18" t="s">
        <v>41</v>
      </c>
      <c r="G2" s="17" t="s">
        <v>4</v>
      </c>
    </row>
    <row r="3" spans="1:7" ht="29.45" customHeight="1" x14ac:dyDescent="0.25">
      <c r="A3" s="2"/>
      <c r="B3" s="3">
        <v>1</v>
      </c>
      <c r="C3" s="4" t="s">
        <v>5</v>
      </c>
      <c r="D3" s="4"/>
      <c r="E3" s="32"/>
      <c r="F3" s="11"/>
      <c r="G3" s="11">
        <f>SUM(E3:F3)</f>
        <v>0</v>
      </c>
    </row>
    <row r="4" spans="1:7" ht="75" x14ac:dyDescent="0.25">
      <c r="A4" s="2"/>
      <c r="B4" s="3">
        <v>2</v>
      </c>
      <c r="C4" s="4" t="s">
        <v>6</v>
      </c>
      <c r="D4" s="4" t="s">
        <v>42</v>
      </c>
      <c r="E4" s="32">
        <v>700000</v>
      </c>
      <c r="F4" s="11">
        <v>175000</v>
      </c>
      <c r="G4" s="11">
        <f t="shared" ref="G4:G12" si="0">SUM(E4:F4)</f>
        <v>875000</v>
      </c>
    </row>
    <row r="5" spans="1:7" ht="29.45" customHeight="1" x14ac:dyDescent="0.25">
      <c r="A5" s="2"/>
      <c r="B5" s="3">
        <v>3</v>
      </c>
      <c r="C5" s="4" t="s">
        <v>7</v>
      </c>
      <c r="D5" s="4"/>
      <c r="E5" s="32"/>
      <c r="F5" s="11"/>
      <c r="G5" s="11">
        <f t="shared" si="0"/>
        <v>0</v>
      </c>
    </row>
    <row r="6" spans="1:7" ht="29.45" customHeight="1" x14ac:dyDescent="0.25">
      <c r="A6" s="2"/>
      <c r="B6" s="3">
        <v>4</v>
      </c>
      <c r="C6" s="4" t="s">
        <v>34</v>
      </c>
      <c r="D6" s="4"/>
      <c r="E6" s="11"/>
      <c r="F6" s="11"/>
      <c r="G6" s="11">
        <f t="shared" si="0"/>
        <v>0</v>
      </c>
    </row>
    <row r="7" spans="1:7" ht="29.45" customHeight="1" x14ac:dyDescent="0.25">
      <c r="A7" s="5"/>
      <c r="B7" s="3">
        <v>5</v>
      </c>
      <c r="C7" s="4" t="s">
        <v>38</v>
      </c>
      <c r="D7" s="4"/>
      <c r="E7" s="11"/>
      <c r="F7" s="11"/>
      <c r="G7" s="11">
        <f t="shared" si="0"/>
        <v>0</v>
      </c>
    </row>
    <row r="8" spans="1:7" ht="29.45" customHeight="1" x14ac:dyDescent="0.25">
      <c r="A8" s="5"/>
      <c r="B8" s="3">
        <v>6</v>
      </c>
      <c r="C8" s="4" t="s">
        <v>8</v>
      </c>
      <c r="D8" s="4"/>
      <c r="E8" s="11"/>
      <c r="F8" s="11"/>
      <c r="G8" s="11">
        <f t="shared" si="0"/>
        <v>0</v>
      </c>
    </row>
    <row r="9" spans="1:7" ht="29.45" customHeight="1" x14ac:dyDescent="0.25">
      <c r="A9" s="5"/>
      <c r="B9" s="3">
        <v>7</v>
      </c>
      <c r="C9" s="4" t="s">
        <v>9</v>
      </c>
      <c r="D9" s="4" t="s">
        <v>43</v>
      </c>
      <c r="E9" s="11">
        <v>100000</v>
      </c>
      <c r="F9" s="11">
        <v>10000</v>
      </c>
      <c r="G9" s="11">
        <f t="shared" si="0"/>
        <v>110000</v>
      </c>
    </row>
    <row r="10" spans="1:7" ht="29.45" customHeight="1" x14ac:dyDescent="0.25">
      <c r="A10" s="6"/>
      <c r="B10" s="3">
        <v>8</v>
      </c>
      <c r="C10" s="4" t="s">
        <v>10</v>
      </c>
      <c r="D10" s="4"/>
      <c r="E10" s="11"/>
      <c r="F10" s="11"/>
      <c r="G10" s="11">
        <f t="shared" si="0"/>
        <v>0</v>
      </c>
    </row>
    <row r="11" spans="1:7" ht="29.45" customHeight="1" x14ac:dyDescent="0.25">
      <c r="A11" s="6"/>
      <c r="B11" s="3">
        <v>9</v>
      </c>
      <c r="C11" s="4" t="s">
        <v>11</v>
      </c>
      <c r="D11" s="4"/>
      <c r="E11" s="11"/>
      <c r="F11" s="11"/>
      <c r="G11" s="11">
        <f t="shared" si="0"/>
        <v>0</v>
      </c>
    </row>
    <row r="12" spans="1:7" ht="29.45" customHeight="1" x14ac:dyDescent="0.25">
      <c r="A12" s="7"/>
      <c r="B12" s="3">
        <v>10</v>
      </c>
      <c r="C12" s="4" t="s">
        <v>39</v>
      </c>
      <c r="D12" s="4"/>
      <c r="E12" s="11"/>
      <c r="F12" s="11"/>
      <c r="G12" s="11">
        <f t="shared" si="0"/>
        <v>0</v>
      </c>
    </row>
    <row r="13" spans="1:7" s="12" customFormat="1" ht="29.45" customHeight="1" x14ac:dyDescent="0.25">
      <c r="A13" s="13"/>
      <c r="B13" s="13"/>
      <c r="C13" s="14" t="s">
        <v>19</v>
      </c>
      <c r="D13" s="14"/>
      <c r="E13" s="15">
        <f>SUM(E3:E12)</f>
        <v>800000</v>
      </c>
      <c r="F13" s="15">
        <f>SUM(F3:F12)</f>
        <v>185000</v>
      </c>
      <c r="G13" s="15">
        <f>SUM(G3:G12)</f>
        <v>985000</v>
      </c>
    </row>
    <row r="14" spans="1:7" x14ac:dyDescent="0.25">
      <c r="C14" s="19"/>
      <c r="D14" s="33"/>
      <c r="E14" s="16"/>
      <c r="F14" s="16"/>
      <c r="G14" s="16"/>
    </row>
    <row r="15" spans="1:7" x14ac:dyDescent="0.25">
      <c r="C15" s="19"/>
      <c r="D15" s="33"/>
      <c r="E15" s="16"/>
      <c r="F15" s="16"/>
      <c r="G15" s="16"/>
    </row>
    <row r="17" spans="3:6" x14ac:dyDescent="0.25">
      <c r="C17" s="20"/>
      <c r="D17" s="20"/>
      <c r="F17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45" zoomScaleNormal="145" workbookViewId="0">
      <selection activeCell="D21" sqref="D21"/>
    </sheetView>
  </sheetViews>
  <sheetFormatPr defaultRowHeight="15" x14ac:dyDescent="0.25"/>
  <cols>
    <col min="1" max="1" width="4.28515625" customWidth="1"/>
    <col min="2" max="2" width="8.42578125" customWidth="1"/>
    <col min="3" max="3" width="54.7109375" customWidth="1"/>
    <col min="4" max="9" width="14.5703125" customWidth="1"/>
  </cols>
  <sheetData>
    <row r="1" spans="1:9" x14ac:dyDescent="0.25">
      <c r="A1" t="s">
        <v>35</v>
      </c>
    </row>
    <row r="2" spans="1:9" ht="45" x14ac:dyDescent="0.25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8" t="s">
        <v>23</v>
      </c>
      <c r="I2" s="18" t="s">
        <v>20</v>
      </c>
    </row>
    <row r="3" spans="1:9" x14ac:dyDescent="0.25">
      <c r="A3" s="2"/>
      <c r="B3" s="3">
        <v>1</v>
      </c>
      <c r="C3" s="4" t="s">
        <v>5</v>
      </c>
      <c r="D3" s="31">
        <v>120000</v>
      </c>
      <c r="E3" s="11">
        <f>75000/2</f>
        <v>37500</v>
      </c>
      <c r="F3" s="11">
        <f>SUM(D3:E3)</f>
        <v>157500</v>
      </c>
      <c r="G3" s="48">
        <f>SUM(D3:D6)</f>
        <v>600079</v>
      </c>
      <c r="H3" s="40">
        <f>SUM(D3:D6)/D13</f>
        <v>0.46933275143733788</v>
      </c>
      <c r="I3" s="40">
        <v>0.45</v>
      </c>
    </row>
    <row r="4" spans="1:9" x14ac:dyDescent="0.25">
      <c r="A4" s="2"/>
      <c r="B4" s="3">
        <v>2</v>
      </c>
      <c r="C4" s="4" t="s">
        <v>6</v>
      </c>
      <c r="D4" s="31">
        <v>120000</v>
      </c>
      <c r="E4" s="11">
        <f>75000/2</f>
        <v>37500</v>
      </c>
      <c r="F4" s="11">
        <f t="shared" ref="F4:F12" si="0">SUM(D4:E4)</f>
        <v>157500</v>
      </c>
      <c r="G4" s="41"/>
      <c r="H4" s="41"/>
      <c r="I4" s="41"/>
    </row>
    <row r="5" spans="1:9" x14ac:dyDescent="0.25">
      <c r="A5" s="2"/>
      <c r="B5" s="3">
        <v>3</v>
      </c>
      <c r="C5" s="4" t="s">
        <v>7</v>
      </c>
      <c r="D5" s="31">
        <v>140079</v>
      </c>
      <c r="E5" s="11"/>
      <c r="F5" s="11">
        <f t="shared" si="0"/>
        <v>140079</v>
      </c>
      <c r="G5" s="41"/>
      <c r="H5" s="41"/>
      <c r="I5" s="41"/>
    </row>
    <row r="6" spans="1:9" x14ac:dyDescent="0.25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2"/>
      <c r="H6" s="42"/>
      <c r="I6" s="42"/>
    </row>
    <row r="7" spans="1:9" x14ac:dyDescent="0.25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9">
        <f>SUM(D7:D9)</f>
        <v>535500</v>
      </c>
      <c r="H7" s="43">
        <f>SUM(D7:D9)/D13</f>
        <v>0.41882433545365599</v>
      </c>
      <c r="I7" s="43">
        <v>0.25</v>
      </c>
    </row>
    <row r="8" spans="1:9" x14ac:dyDescent="0.25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4"/>
      <c r="H8" s="44"/>
      <c r="I8" s="44"/>
    </row>
    <row r="9" spans="1:9" x14ac:dyDescent="0.25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5"/>
      <c r="H9" s="45"/>
      <c r="I9" s="45"/>
    </row>
    <row r="10" spans="1:9" x14ac:dyDescent="0.25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50">
        <f>SUM(D10:D11)</f>
        <v>63000</v>
      </c>
      <c r="H10" s="46">
        <f>SUM(D10:D11)/D13</f>
        <v>4.9273451229841878E-2</v>
      </c>
      <c r="I10" s="46">
        <v>0.25</v>
      </c>
    </row>
    <row r="11" spans="1:9" x14ac:dyDescent="0.25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47"/>
      <c r="H11" s="47"/>
      <c r="I11" s="47"/>
    </row>
    <row r="12" spans="1:9" x14ac:dyDescent="0.25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7">
        <f>D12</f>
        <v>80000</v>
      </c>
      <c r="H12" s="28">
        <f>D12/D13</f>
        <v>6.256946187916429E-2</v>
      </c>
      <c r="I12" s="28">
        <v>0.05</v>
      </c>
    </row>
    <row r="13" spans="1:9" s="12" customFormat="1" ht="28.9" customHeight="1" x14ac:dyDescent="0.25">
      <c r="A13" s="13"/>
      <c r="B13" s="13"/>
      <c r="C13" s="14" t="s">
        <v>19</v>
      </c>
      <c r="D13" s="15">
        <f>SUM(D3:D12)</f>
        <v>1278579</v>
      </c>
      <c r="E13" s="15">
        <f t="shared" ref="E13:F13" si="1">SUM(E3:E12)</f>
        <v>127857.9</v>
      </c>
      <c r="F13" s="15">
        <f t="shared" si="1"/>
        <v>1406436.9</v>
      </c>
      <c r="G13" s="29">
        <f>SUM(G3:G12)</f>
        <v>1278579</v>
      </c>
      <c r="H13" s="30">
        <f t="shared" ref="H13:I13" si="2">SUM(H3:H12)</f>
        <v>1</v>
      </c>
      <c r="I13" s="30">
        <f t="shared" si="2"/>
        <v>1</v>
      </c>
    </row>
    <row r="14" spans="1:9" x14ac:dyDescent="0.25">
      <c r="C14" s="19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25">
      <c r="C15" s="19" t="s">
        <v>22</v>
      </c>
      <c r="D15" s="16">
        <f>D14-D13</f>
        <v>0</v>
      </c>
      <c r="E15" s="16">
        <f t="shared" ref="E15:F15" si="3">E14-E13</f>
        <v>0</v>
      </c>
      <c r="F15" s="16">
        <f t="shared" si="3"/>
        <v>0</v>
      </c>
      <c r="G15" s="16"/>
    </row>
    <row r="17" spans="1:8" x14ac:dyDescent="0.25">
      <c r="C17" s="20" t="s">
        <v>24</v>
      </c>
      <c r="D17" s="24">
        <v>807509</v>
      </c>
      <c r="F17" s="16"/>
      <c r="G17" s="16"/>
    </row>
    <row r="18" spans="1:8" x14ac:dyDescent="0.25">
      <c r="C18" s="25" t="s">
        <v>25</v>
      </c>
      <c r="D18" s="26">
        <v>471070</v>
      </c>
    </row>
    <row r="19" spans="1:8" x14ac:dyDescent="0.25">
      <c r="C19" s="20" t="s">
        <v>26</v>
      </c>
      <c r="D19" s="24">
        <v>1278579</v>
      </c>
    </row>
    <row r="20" spans="1:8" x14ac:dyDescent="0.25">
      <c r="C20" s="21"/>
      <c r="D20" s="22"/>
    </row>
    <row r="21" spans="1:8" x14ac:dyDescent="0.25">
      <c r="C21" s="20" t="s">
        <v>27</v>
      </c>
      <c r="D21" s="23">
        <v>44927</v>
      </c>
    </row>
    <row r="22" spans="1:8" x14ac:dyDescent="0.25">
      <c r="C22" s="20" t="s">
        <v>28</v>
      </c>
      <c r="D22" s="23">
        <v>46022</v>
      </c>
    </row>
    <row r="23" spans="1:8" x14ac:dyDescent="0.25">
      <c r="C23" s="20"/>
      <c r="E23" s="23"/>
    </row>
    <row r="24" spans="1:8" x14ac:dyDescent="0.25">
      <c r="C24" s="20"/>
      <c r="E24" s="23"/>
    </row>
    <row r="25" spans="1:8" x14ac:dyDescent="0.25">
      <c r="A25" t="s">
        <v>18</v>
      </c>
    </row>
    <row r="26" spans="1:8" x14ac:dyDescent="0.25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25">
      <c r="A27" s="37"/>
      <c r="B27" s="34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25">
      <c r="A28" s="38"/>
      <c r="B28" s="35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25">
      <c r="A29" s="38"/>
      <c r="B29" s="35"/>
      <c r="C29" s="10" t="s">
        <v>14</v>
      </c>
      <c r="D29" s="11">
        <f>12000+12000+6000</f>
        <v>30000</v>
      </c>
      <c r="E29" s="11"/>
      <c r="F29" s="11">
        <f t="shared" ref="F29:F30" si="4">E29+D29</f>
        <v>30000</v>
      </c>
      <c r="G29" s="11"/>
      <c r="H29" s="1" t="s">
        <v>15</v>
      </c>
    </row>
    <row r="30" spans="1:8" x14ac:dyDescent="0.25">
      <c r="A30" s="39"/>
      <c r="B30" s="36"/>
      <c r="C30" s="10" t="s">
        <v>16</v>
      </c>
      <c r="D30" s="11">
        <v>60000</v>
      </c>
      <c r="E30" s="11"/>
      <c r="F30" s="11">
        <f t="shared" si="4"/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  <thumbnails xmlns="32e1cd6d-f405-47f0-b594-0fecee3990ff">
      <Url xsi:nil="true"/>
      <Description xsi:nil="true"/>
    </thumbnail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21" ma:contentTypeDescription="Create a new document." ma:contentTypeScope="" ma:versionID="bd7cab008ac89cb613ae28159a7b9e6e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d1cebb1c018070ecf9f75076cbcf815b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thumbn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s" ma:index="2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2ED15-85A5-464C-9A09-D3AE3CE37F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2e1cd6d-f405-47f0-b594-0fecee3990ff"/>
    <ds:schemaRef ds:uri="http://schemas.microsoft.com/office/2006/documentManagement/types"/>
    <ds:schemaRef ds:uri="1845b42b-46f0-43ff-bb0f-71f5d23a800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2FAE017-2B91-4769-926F-BF0FA8D9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Addtl WBIF Request</vt:lpstr>
      <vt:lpstr>Scenario - 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Axtell, Kyle</cp:lastModifiedBy>
  <dcterms:created xsi:type="dcterms:W3CDTF">2022-07-13T22:40:36Z</dcterms:created>
  <dcterms:modified xsi:type="dcterms:W3CDTF">2023-10-12T20:49:53Z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